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M:\12 - RENTREE - Site internet\Documents Rentrée 26-27\4 Avenant Contrat court ASSED\"/>
    </mc:Choice>
  </mc:AlternateContent>
  <workbookProtection workbookPassword="C9E8" lockStructure="1"/>
  <bookViews>
    <workbookView xWindow="0" yWindow="0" windowWidth="22725" windowHeight="12270"/>
  </bookViews>
  <sheets>
    <sheet name="calcul contrat court" sheetId="6" r:id="rId1"/>
  </sheets>
  <definedNames>
    <definedName name="OuiNon" localSheetId="0">#REF!</definedName>
    <definedName name="OuiNon">#REF!</definedName>
    <definedName name="OuiouNon" localSheetId="0">'calcul contrat court'!$G$1:$G$3</definedName>
    <definedName name="OuiouNon">#REF!</definedName>
    <definedName name="_xlnm.Print_Area" localSheetId="0">'calcul contrat court'!$A$1:$E$36</definedName>
  </definedNames>
  <calcPr calcId="162913"/>
</workbook>
</file>

<file path=xl/calcChain.xml><?xml version="1.0" encoding="utf-8"?>
<calcChain xmlns="http://schemas.openxmlformats.org/spreadsheetml/2006/main">
  <c r="B23" i="6" l="1"/>
  <c r="E21" i="6" l="1"/>
  <c r="E22" i="6" s="1"/>
  <c r="B21" i="6" l="1"/>
  <c r="B22" i="6" s="1"/>
  <c r="A25" i="6"/>
  <c r="C34" i="6"/>
  <c r="C31" i="6" l="1"/>
  <c r="C28" i="6"/>
  <c r="E19" i="6"/>
  <c r="E23" i="6" l="1"/>
  <c r="E26" i="6" s="1"/>
  <c r="B24" i="6"/>
  <c r="C33" i="6" l="1"/>
  <c r="B26" i="6"/>
  <c r="C35" i="6" s="1"/>
  <c r="C29" i="6"/>
  <c r="C30" i="6"/>
  <c r="C32" i="6" l="1"/>
</calcChain>
</file>

<file path=xl/comments1.xml><?xml version="1.0" encoding="utf-8"?>
<comments xmlns="http://schemas.openxmlformats.org/spreadsheetml/2006/main">
  <authors>
    <author>aed04</author>
  </authors>
  <commentList>
    <comment ref="C8" authorId="0" shapeId="0">
      <text>
        <r>
          <rPr>
            <sz val="9"/>
            <color indexed="81"/>
            <rFont val="Tahoma"/>
            <family val="2"/>
          </rPr>
          <t>Si votre salarié est étudiant et qu'il vous présente son certificat d'inscription, il peut bénéficier d'une réduction de temps de travail de 200h/an au prorata de sa quotité de travail.</t>
        </r>
      </text>
    </comment>
    <comment ref="C10" authorId="0" shapeId="0">
      <text>
        <r>
          <rPr>
            <sz val="9"/>
            <color indexed="81"/>
            <rFont val="Tahoma"/>
            <family val="2"/>
          </rPr>
          <t>Le contrat doit débuter le jour de la prise de fonctions, pas forcément le 1er du mois.</t>
        </r>
      </text>
    </comment>
    <comment ref="C12" authorId="0" shapeId="0">
      <text>
        <r>
          <rPr>
            <sz val="9"/>
            <color indexed="81"/>
            <rFont val="Tahoma"/>
            <family val="2"/>
          </rPr>
          <t xml:space="preserve">Comptez sur un calendrier le nombre de semaines pendant lesquelles votre AED travaillera réellement.                                                                                
</t>
        </r>
        <r>
          <rPr>
            <b/>
            <sz val="9"/>
            <color indexed="81"/>
            <rFont val="Tahoma"/>
            <family val="2"/>
          </rPr>
          <t>Ne comptez pas les semaines de vacances scolaires pendant lesquelles il ne travaillera pas. Incluez bien les semaines de permanences qu'il va effectuer.</t>
        </r>
      </text>
    </comment>
    <comment ref="C14" authorId="0" shapeId="0">
      <text>
        <r>
          <rPr>
            <sz val="9"/>
            <color indexed="81"/>
            <rFont val="Tahoma"/>
            <family val="2"/>
          </rPr>
          <t>Merci de privilégier les quotités rondes : 50, 60, 75, 80, 100%.</t>
        </r>
      </text>
    </comment>
    <comment ref="E18" authorId="0" shapeId="0">
      <text>
        <r>
          <rPr>
            <sz val="9"/>
            <color indexed="81"/>
            <rFont val="Tahoma"/>
            <family val="2"/>
          </rPr>
          <t>Indiquez au format HH:MM le nombre d'heures prévu dans l'emploi du temps de votre AED.
Par exemple, pour 18h, vous devez indiquer 18:00 et non pas juste "18".</t>
        </r>
      </text>
    </comment>
    <comment ref="E19" authorId="0" shapeId="0">
      <text>
        <r>
          <rPr>
            <sz val="9"/>
            <color indexed="81"/>
            <rFont val="Tahoma"/>
            <family val="2"/>
          </rPr>
          <t>Champ calculé automatiquement :
Nb semaines travaillées * Nb heures hebdo
C'est le nombre d'heures qui sera indiqué sur le contrat GAPAIE</t>
        </r>
      </text>
    </comment>
    <comment ref="E20" authorId="0" shapeId="0">
      <text>
        <r>
          <rPr>
            <sz val="9"/>
            <color indexed="81"/>
            <rFont val="Tahoma"/>
            <family val="2"/>
          </rPr>
          <t xml:space="preserve">Base légale annuelle
</t>
        </r>
      </text>
    </comment>
    <comment ref="E22" authorId="0" shapeId="0">
      <text>
        <r>
          <rPr>
            <sz val="9"/>
            <color indexed="81"/>
            <rFont val="Tahoma"/>
            <family val="2"/>
          </rPr>
          <t>Champ calculé autmatiquement :
Base légale du temps de travail * Quotité - Crédit formation</t>
        </r>
      </text>
    </comment>
    <comment ref="E23" authorId="0" shapeId="0">
      <text>
        <r>
          <rPr>
            <sz val="9"/>
            <color indexed="81"/>
            <rFont val="Tahoma"/>
            <family val="2"/>
          </rPr>
          <t>Champ calculé automatiquement :
Nb d'heures travaillées/Base annuelle du temps de travail*365 jours à l'année</t>
        </r>
      </text>
    </comment>
    <comment ref="B26" authorId="0" shapeId="0">
      <text>
        <r>
          <rPr>
            <sz val="9"/>
            <color indexed="81"/>
            <rFont val="Tahoma"/>
            <family val="2"/>
          </rPr>
          <t>Si votre salarié n'est pas suffisamment disponible pour effectuer ce temps de travail, ou si le temps de travail dépasse la limite légale, vous devriez utiliser lla 2ème méthode de calcul.</t>
        </r>
      </text>
    </comment>
  </commentList>
</comments>
</file>

<file path=xl/sharedStrings.xml><?xml version="1.0" encoding="utf-8"?>
<sst xmlns="http://schemas.openxmlformats.org/spreadsheetml/2006/main" count="52" uniqueCount="42">
  <si>
    <t>Non</t>
  </si>
  <si>
    <t>heures</t>
  </si>
  <si>
    <t>AED bénéficiant du crédit formation (étudiant)</t>
  </si>
  <si>
    <t>Base annuelle pour un temps plein</t>
  </si>
  <si>
    <t>jours calendaires</t>
  </si>
  <si>
    <t>Quotité de travail du contrat ASSED</t>
  </si>
  <si>
    <t>Date de fin de contrat</t>
  </si>
  <si>
    <t>Durée du contrat</t>
  </si>
  <si>
    <t>Etapes de calcul pour information :</t>
  </si>
  <si>
    <t>Date de début de contrat</t>
  </si>
  <si>
    <t>Nombre d'heures de travail dues par le salarié</t>
  </si>
  <si>
    <t>Oui</t>
  </si>
  <si>
    <t>OU</t>
  </si>
  <si>
    <t>CALCUL A PARTIR DE LA DATE DE FIN DE CONTRAT :</t>
  </si>
  <si>
    <t>CALCUL A PARTIR DU TEMPS DE TRAVAIL :</t>
  </si>
  <si>
    <t>Début du contrat</t>
  </si>
  <si>
    <t>Fin du contrat</t>
  </si>
  <si>
    <t>Période d'essai</t>
  </si>
  <si>
    <t>Travail réparti sur</t>
  </si>
  <si>
    <t>semaines effectives</t>
  </si>
  <si>
    <t>% Mission</t>
  </si>
  <si>
    <r>
      <t xml:space="preserve">POUR EFFECTUER VOTRE SIMULATION, VEUILLEZ REMPLIR </t>
    </r>
    <r>
      <rPr>
        <b/>
        <u/>
        <sz val="12"/>
        <color rgb="FF00B0F0"/>
        <rFont val="Calibri"/>
        <family val="2"/>
        <scheme val="minor"/>
      </rPr>
      <t>TOUTES</t>
    </r>
    <r>
      <rPr>
        <b/>
        <sz val="12"/>
        <color rgb="FF00B0F0"/>
        <rFont val="Calibri"/>
        <family val="2"/>
        <scheme val="minor"/>
      </rPr>
      <t xml:space="preserve"> LES CASES BLEUES</t>
    </r>
    <r>
      <rPr>
        <b/>
        <sz val="12"/>
        <rFont val="Calibri"/>
        <family val="2"/>
        <scheme val="minor"/>
      </rPr>
      <t xml:space="preserve"> ET </t>
    </r>
    <r>
      <rPr>
        <b/>
        <u/>
        <sz val="12"/>
        <color rgb="FFFFC000"/>
        <rFont val="Calibri"/>
        <family val="2"/>
        <scheme val="minor"/>
      </rPr>
      <t>UNE SEULE</t>
    </r>
    <r>
      <rPr>
        <b/>
        <sz val="12"/>
        <color rgb="FFFFC000"/>
        <rFont val="Calibri"/>
        <family val="2"/>
        <scheme val="minor"/>
      </rPr>
      <t xml:space="preserve"> DES CASES ORANGE</t>
    </r>
    <r>
      <rPr>
        <b/>
        <sz val="12"/>
        <rFont val="Calibri"/>
        <family val="2"/>
        <scheme val="minor"/>
      </rPr>
      <t>, selon la base de calcul que vous choisissez.</t>
    </r>
  </si>
  <si>
    <t>Fin du contrat calculée :</t>
  </si>
  <si>
    <t>EMPLOI DU TEMPS de votre salarié</t>
  </si>
  <si>
    <t>Nombre d'heures payées                                     approximatif</t>
  </si>
  <si>
    <t>Nombre d'heures en service                                          approximatif</t>
  </si>
  <si>
    <t>Exemples de situation : vous souhaitez établir le contrat jusqu'au 31/08, ou contrat court de remplacement de date à date…</t>
  </si>
  <si>
    <r>
      <t>à utiliser pour faire vos</t>
    </r>
    <r>
      <rPr>
        <b/>
        <u/>
        <sz val="16"/>
        <color theme="1"/>
        <rFont val="Calibri"/>
        <family val="2"/>
        <scheme val="minor"/>
      </rPr>
      <t xml:space="preserve"> emplois du temps en début d'année</t>
    </r>
    <r>
      <rPr>
        <b/>
        <sz val="16"/>
        <color theme="1"/>
        <rFont val="Calibri"/>
        <family val="2"/>
        <scheme val="minor"/>
      </rPr>
      <t xml:space="preserve">, puis systématiquement en cas de </t>
    </r>
    <r>
      <rPr>
        <b/>
        <u/>
        <sz val="16"/>
        <color theme="1"/>
        <rFont val="Calibri"/>
        <family val="2"/>
        <scheme val="minor"/>
      </rPr>
      <t>contrat débutant en cours d'année</t>
    </r>
  </si>
  <si>
    <r>
      <t>Nombre d'heures de travail hebdomadaire                                         effectué par le salarié (</t>
    </r>
    <r>
      <rPr>
        <b/>
        <sz val="12"/>
        <color rgb="FFFF0000"/>
        <rFont val="Calibri"/>
        <family val="2"/>
        <scheme val="minor"/>
      </rPr>
      <t>en Heures:Minutes</t>
    </r>
    <r>
      <rPr>
        <b/>
        <sz val="12"/>
        <rFont val="Calibri"/>
        <family val="2"/>
        <scheme val="minor"/>
      </rPr>
      <t>)</t>
    </r>
  </si>
  <si>
    <r>
      <t>Nombre d'heures de travail hebdomadaire                                         dû par le salarié (</t>
    </r>
    <r>
      <rPr>
        <b/>
        <sz val="12"/>
        <color rgb="FFFF0000"/>
        <rFont val="Calibri"/>
        <family val="2"/>
        <scheme val="minor"/>
      </rPr>
      <t>en Heures:Minutes</t>
    </r>
    <r>
      <rPr>
        <b/>
        <sz val="12"/>
        <rFont val="Calibri"/>
        <family val="2"/>
        <scheme val="minor"/>
      </rPr>
      <t>)</t>
    </r>
  </si>
  <si>
    <t>par semaine (en Heures:Minutes)</t>
  </si>
  <si>
    <r>
      <t xml:space="preserve">Nombre de semaines </t>
    </r>
    <r>
      <rPr>
        <b/>
        <u/>
        <sz val="12"/>
        <color rgb="FFFF0000"/>
        <rFont val="Calibri"/>
        <family val="2"/>
        <scheme val="minor"/>
      </rPr>
      <t>travaillées</t>
    </r>
    <r>
      <rPr>
        <b/>
        <u/>
        <sz val="12"/>
        <color theme="1"/>
        <rFont val="Calibri"/>
        <family val="2"/>
        <scheme val="minor"/>
      </rPr>
      <t xml:space="preserve">                                                  (y compris permanences effectuées)</t>
    </r>
  </si>
  <si>
    <r>
      <t xml:space="preserve">Base annuelle du temps de travail de mon AED selon sa quotité et son crédit formation </t>
    </r>
    <r>
      <rPr>
        <i/>
        <sz val="12"/>
        <color rgb="FFFF0000"/>
        <rFont val="Calibri"/>
        <family val="2"/>
        <scheme val="minor"/>
      </rPr>
      <t>et ses jours de fractionnement</t>
    </r>
  </si>
  <si>
    <t>Base annuelle avec jours de fractionnement pour un temps plein</t>
  </si>
  <si>
    <t>OUTIL DE CALCUL EMPLOI DU TEMPS ET CONTRAT COURT AED</t>
  </si>
  <si>
    <r>
      <t xml:space="preserve">Les AED sont rémunérés sur la base de 1607H </t>
    </r>
    <r>
      <rPr>
        <u/>
        <sz val="12"/>
        <color theme="1"/>
        <rFont val="Calibri"/>
        <family val="2"/>
        <scheme val="minor"/>
      </rPr>
      <t>annualisées</t>
    </r>
    <r>
      <rPr>
        <sz val="12"/>
        <color theme="1"/>
        <rFont val="Calibri"/>
        <family val="2"/>
        <scheme val="minor"/>
      </rPr>
      <t>. Leur rémunération est donc maintenue pendant les congés scolaires.</t>
    </r>
  </si>
  <si>
    <r>
      <t>Cet</t>
    </r>
    <r>
      <rPr>
        <b/>
        <sz val="12"/>
        <color theme="1"/>
        <rFont val="Calibri"/>
        <family val="2"/>
        <scheme val="minor"/>
      </rPr>
      <t xml:space="preserve"> outil de calcul excel</t>
    </r>
    <r>
      <rPr>
        <sz val="12"/>
        <color theme="1"/>
        <rFont val="Calibri"/>
        <family val="2"/>
        <scheme val="minor"/>
      </rPr>
      <t xml:space="preserve"> vous permet de déterminer les caractéristiques du contrat à faire signer à votre salarié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2"/>
        <rFont val="Calibri"/>
        <family val="2"/>
        <scheme val="minor"/>
      </rPr>
      <t xml:space="preserve">en tenant compte des jours de fractionnement, des congés scolaires dont il bénéficiera pendant la durée de son contrat, et des congés payés légaux que vous lui devez.      </t>
    </r>
  </si>
  <si>
    <t>heures, en tenant compte des jours de fractionnement et de l'éventuel crédit formation</t>
  </si>
  <si>
    <t xml:space="preserve">CARACTERISTIQUES DU CONTRAT </t>
  </si>
  <si>
    <t xml:space="preserve"> Données à saisir dans ASSED :</t>
  </si>
  <si>
    <t>jours ouvrés</t>
  </si>
  <si>
    <r>
      <t xml:space="preserve">Exemples de situation : vous souhaitez que tous vos AED à 50% aient le même temps de travail quelle que soit la date à laquelle ils débutent, ou votre salarié n'est </t>
    </r>
    <r>
      <rPr>
        <b/>
        <i/>
        <sz val="11"/>
        <color rgb="FFFF0000"/>
        <rFont val="Calibri"/>
        <family val="2"/>
        <scheme val="minor"/>
      </rPr>
      <t>dipsonible</t>
    </r>
    <r>
      <rPr>
        <i/>
        <sz val="11"/>
        <color theme="1"/>
        <rFont val="Calibri"/>
        <family val="2"/>
        <scheme val="minor"/>
      </rPr>
      <t xml:space="preserve"> que 20h00…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</si>
</sst>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\ _€_-;\-* #,##0.00\ _€_-;_-* &quot;-&quot;??\ _€_-;_-@_-"/>
    <numFmt numFmtId="165" formatCode="_-* #,##0\ _€_-;\-* #,##0\ _€_-;_-* &quot;-&quot;??\ _€_-;_-@_-"/>
    <numFmt numFmtId="166" formatCode="[hh]:mm"/>
  </numFmts>
  <fonts count="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indexed="81"/>
      <name val="Tahoma"/>
      <family val="2"/>
    </font>
    <font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i/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sz val="12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9"/>
      <color indexed="81"/>
      <name val="Tahoma"/>
      <family val="2"/>
    </font>
    <font>
      <i/>
      <sz val="11"/>
      <color theme="1"/>
      <name val="Calibri"/>
      <family val="2"/>
      <scheme val="minor"/>
    </font>
    <font>
      <b/>
      <u/>
      <sz val="12"/>
      <color rgb="FFFFC000"/>
      <name val="Calibri"/>
      <family val="2"/>
      <scheme val="minor"/>
    </font>
    <font>
      <b/>
      <sz val="12"/>
      <color rgb="FFFFC000"/>
      <name val="Calibri"/>
      <family val="2"/>
      <scheme val="minor"/>
    </font>
    <font>
      <b/>
      <u/>
      <sz val="12"/>
      <color rgb="FF00B0F0"/>
      <name val="Calibri"/>
      <family val="2"/>
      <scheme val="minor"/>
    </font>
    <font>
      <b/>
      <sz val="12"/>
      <color rgb="FF00B0F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u/>
      <sz val="14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u/>
      <sz val="12"/>
      <color rgb="FFFF0000"/>
      <name val="Calibri"/>
      <family val="2"/>
      <scheme val="minor"/>
    </font>
    <font>
      <i/>
      <sz val="12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i/>
      <sz val="11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BCE292"/>
        <bgColor indexed="64"/>
      </patternFill>
    </fill>
  </fills>
  <borders count="1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4">
    <xf numFmtId="0" fontId="0" fillId="0" borderId="0" xfId="0"/>
    <xf numFmtId="0" fontId="0" fillId="4" borderId="0" xfId="0" applyFill="1" applyAlignment="1">
      <alignment vertical="center"/>
    </xf>
    <xf numFmtId="0" fontId="0" fillId="4" borderId="4" xfId="0" applyFill="1" applyBorder="1" applyAlignment="1">
      <alignment vertical="center"/>
    </xf>
    <xf numFmtId="0" fontId="4" fillId="4" borderId="0" xfId="0" applyFont="1" applyFill="1" applyBorder="1" applyAlignment="1">
      <alignment vertical="center"/>
    </xf>
    <xf numFmtId="164" fontId="4" fillId="4" borderId="0" xfId="1" applyFont="1" applyFill="1" applyBorder="1" applyAlignment="1">
      <alignment vertical="center"/>
    </xf>
    <xf numFmtId="0" fontId="0" fillId="4" borderId="5" xfId="0" applyFill="1" applyBorder="1" applyAlignment="1">
      <alignment vertical="center"/>
    </xf>
    <xf numFmtId="0" fontId="4" fillId="4" borderId="0" xfId="0" applyFont="1" applyFill="1" applyBorder="1" applyAlignment="1">
      <alignment horizontal="right" vertical="center"/>
    </xf>
    <xf numFmtId="164" fontId="4" fillId="4" borderId="0" xfId="1" applyFont="1" applyFill="1" applyBorder="1" applyAlignment="1">
      <alignment horizontal="center" vertical="center"/>
    </xf>
    <xf numFmtId="0" fontId="9" fillId="4" borderId="0" xfId="0" applyFont="1" applyFill="1" applyBorder="1" applyAlignment="1">
      <alignment horizontal="right" vertical="center" wrapText="1"/>
    </xf>
    <xf numFmtId="0" fontId="9" fillId="4" borderId="1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left" vertical="center"/>
    </xf>
    <xf numFmtId="0" fontId="6" fillId="4" borderId="0" xfId="0" applyFont="1" applyFill="1" applyBorder="1" applyAlignment="1">
      <alignment vertical="center"/>
    </xf>
    <xf numFmtId="0" fontId="4" fillId="4" borderId="0" xfId="0" applyFont="1" applyFill="1" applyBorder="1" applyAlignment="1">
      <alignment horizontal="right" vertical="center" wrapText="1"/>
    </xf>
    <xf numFmtId="0" fontId="9" fillId="4" borderId="0" xfId="0" quotePrefix="1" applyFont="1" applyFill="1" applyBorder="1" applyAlignment="1">
      <alignment vertical="center"/>
    </xf>
    <xf numFmtId="0" fontId="4" fillId="4" borderId="8" xfId="0" applyFont="1" applyFill="1" applyBorder="1" applyAlignment="1">
      <alignment horizontal="left" vertical="center"/>
    </xf>
    <xf numFmtId="0" fontId="2" fillId="4" borderId="4" xfId="0" applyFont="1" applyFill="1" applyBorder="1" applyAlignment="1">
      <alignment horizontal="right" vertical="center"/>
    </xf>
    <xf numFmtId="0" fontId="13" fillId="4" borderId="0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left" vertical="center"/>
    </xf>
    <xf numFmtId="164" fontId="6" fillId="4" borderId="5" xfId="1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right" vertical="center"/>
    </xf>
    <xf numFmtId="0" fontId="6" fillId="4" borderId="4" xfId="0" applyFont="1" applyFill="1" applyBorder="1" applyAlignment="1">
      <alignment horizontal="right" vertical="center"/>
    </xf>
    <xf numFmtId="0" fontId="6" fillId="4" borderId="4" xfId="0" applyFont="1" applyFill="1" applyBorder="1" applyAlignment="1">
      <alignment horizontal="right" vertical="center" wrapText="1"/>
    </xf>
    <xf numFmtId="165" fontId="6" fillId="4" borderId="5" xfId="1" applyNumberFormat="1" applyFont="1" applyFill="1" applyBorder="1" applyAlignment="1">
      <alignment horizontal="center" vertical="center"/>
    </xf>
    <xf numFmtId="164" fontId="11" fillId="4" borderId="5" xfId="1" applyFont="1" applyFill="1" applyBorder="1" applyAlignment="1">
      <alignment horizontal="center" vertical="center"/>
    </xf>
    <xf numFmtId="0" fontId="11" fillId="4" borderId="0" xfId="0" applyFont="1" applyFill="1" applyBorder="1" applyAlignment="1">
      <alignment vertical="center"/>
    </xf>
    <xf numFmtId="164" fontId="10" fillId="4" borderId="5" xfId="1" applyFont="1" applyFill="1" applyBorder="1" applyAlignment="1">
      <alignment vertical="center" wrapText="1"/>
    </xf>
    <xf numFmtId="164" fontId="0" fillId="4" borderId="0" xfId="1" applyFont="1" applyFill="1" applyBorder="1" applyAlignment="1">
      <alignment vertical="center"/>
    </xf>
    <xf numFmtId="0" fontId="4" fillId="4" borderId="5" xfId="0" applyFont="1" applyFill="1" applyBorder="1" applyAlignment="1">
      <alignment vertical="top"/>
    </xf>
    <xf numFmtId="164" fontId="10" fillId="4" borderId="0" xfId="1" applyFont="1" applyFill="1" applyBorder="1" applyAlignment="1">
      <alignment vertical="center" wrapText="1"/>
    </xf>
    <xf numFmtId="0" fontId="0" fillId="4" borderId="0" xfId="0" applyFill="1" applyBorder="1" applyAlignment="1">
      <alignment vertical="center"/>
    </xf>
    <xf numFmtId="0" fontId="0" fillId="4" borderId="8" xfId="0" applyFill="1" applyBorder="1" applyAlignment="1">
      <alignment vertical="center"/>
    </xf>
    <xf numFmtId="0" fontId="0" fillId="4" borderId="7" xfId="0" applyFill="1" applyBorder="1" applyAlignment="1">
      <alignment vertical="center"/>
    </xf>
    <xf numFmtId="164" fontId="0" fillId="4" borderId="0" xfId="1" applyFont="1" applyFill="1" applyAlignment="1">
      <alignment vertical="center"/>
    </xf>
    <xf numFmtId="0" fontId="7" fillId="4" borderId="4" xfId="0" applyFont="1" applyFill="1" applyBorder="1" applyAlignment="1">
      <alignment horizontal="right" vertical="center" wrapText="1"/>
    </xf>
    <xf numFmtId="164" fontId="22" fillId="4" borderId="0" xfId="1" applyFont="1" applyFill="1" applyBorder="1" applyAlignment="1">
      <alignment horizontal="center" vertical="center"/>
    </xf>
    <xf numFmtId="9" fontId="2" fillId="3" borderId="7" xfId="2" applyFont="1" applyFill="1" applyBorder="1" applyAlignment="1">
      <alignment horizontal="center" vertical="center"/>
    </xf>
    <xf numFmtId="0" fontId="4" fillId="4" borderId="4" xfId="0" applyFont="1" applyFill="1" applyBorder="1" applyAlignment="1">
      <alignment vertical="center"/>
    </xf>
    <xf numFmtId="0" fontId="4" fillId="4" borderId="6" xfId="0" applyFont="1" applyFill="1" applyBorder="1" applyAlignment="1">
      <alignment vertical="center"/>
    </xf>
    <xf numFmtId="164" fontId="23" fillId="4" borderId="4" xfId="1" applyFont="1" applyFill="1" applyBorder="1" applyAlignment="1">
      <alignment vertical="center" wrapText="1"/>
    </xf>
    <xf numFmtId="164" fontId="2" fillId="6" borderId="0" xfId="1" applyFont="1" applyFill="1" applyBorder="1" applyAlignment="1">
      <alignment horizontal="center" vertical="center"/>
    </xf>
    <xf numFmtId="14" fontId="2" fillId="6" borderId="0" xfId="1" applyNumberFormat="1" applyFont="1" applyFill="1" applyBorder="1" applyAlignment="1">
      <alignment horizontal="center" vertical="center"/>
    </xf>
    <xf numFmtId="164" fontId="7" fillId="6" borderId="0" xfId="1" applyFont="1" applyFill="1" applyBorder="1" applyAlignment="1">
      <alignment horizontal="center" vertical="center"/>
    </xf>
    <xf numFmtId="9" fontId="2" fillId="6" borderId="0" xfId="2" applyFont="1" applyFill="1" applyBorder="1" applyAlignment="1">
      <alignment horizontal="center" vertical="center"/>
    </xf>
    <xf numFmtId="166" fontId="2" fillId="5" borderId="5" xfId="1" applyNumberFormat="1" applyFont="1" applyFill="1" applyBorder="1" applyAlignment="1">
      <alignment horizontal="center" vertical="center"/>
    </xf>
    <xf numFmtId="14" fontId="2" fillId="5" borderId="5" xfId="1" applyNumberFormat="1" applyFont="1" applyFill="1" applyBorder="1" applyAlignment="1">
      <alignment horizontal="center" vertical="center"/>
    </xf>
    <xf numFmtId="0" fontId="10" fillId="4" borderId="4" xfId="0" applyFont="1" applyFill="1" applyBorder="1" applyAlignment="1">
      <alignment horizontal="center" vertical="center" wrapText="1"/>
    </xf>
    <xf numFmtId="0" fontId="28" fillId="4" borderId="4" xfId="0" applyFont="1" applyFill="1" applyBorder="1" applyAlignment="1">
      <alignment horizontal="right" vertical="center" wrapText="1"/>
    </xf>
    <xf numFmtId="0" fontId="9" fillId="4" borderId="0" xfId="0" applyFont="1" applyFill="1" applyBorder="1" applyAlignment="1">
      <alignment vertical="center"/>
    </xf>
    <xf numFmtId="0" fontId="7" fillId="7" borderId="6" xfId="0" applyFont="1" applyFill="1" applyBorder="1" applyAlignment="1">
      <alignment horizontal="right" vertical="center" wrapText="1"/>
    </xf>
    <xf numFmtId="166" fontId="7" fillId="7" borderId="7" xfId="1" applyNumberFormat="1" applyFont="1" applyFill="1" applyBorder="1" applyAlignment="1">
      <alignment horizontal="center" vertical="center" wrapText="1"/>
    </xf>
    <xf numFmtId="14" fontId="7" fillId="7" borderId="7" xfId="1" applyNumberFormat="1" applyFont="1" applyFill="1" applyBorder="1" applyAlignment="1">
      <alignment horizontal="center" vertical="center" wrapText="1"/>
    </xf>
    <xf numFmtId="0" fontId="2" fillId="7" borderId="4" xfId="0" applyFont="1" applyFill="1" applyBorder="1" applyAlignment="1">
      <alignment horizontal="right" vertical="center"/>
    </xf>
    <xf numFmtId="0" fontId="2" fillId="7" borderId="2" xfId="0" applyFont="1" applyFill="1" applyBorder="1" applyAlignment="1">
      <alignment horizontal="right" vertical="center"/>
    </xf>
    <xf numFmtId="0" fontId="2" fillId="7" borderId="4" xfId="0" applyFont="1" applyFill="1" applyBorder="1" applyAlignment="1">
      <alignment horizontal="right" vertical="center" wrapText="1"/>
    </xf>
    <xf numFmtId="0" fontId="2" fillId="7" borderId="6" xfId="0" applyFont="1" applyFill="1" applyBorder="1" applyAlignment="1">
      <alignment horizontal="right" vertical="center"/>
    </xf>
    <xf numFmtId="14" fontId="2" fillId="3" borderId="3" xfId="1" applyNumberFormat="1" applyFont="1" applyFill="1" applyBorder="1" applyAlignment="1">
      <alignment horizontal="center" vertical="center"/>
    </xf>
    <xf numFmtId="14" fontId="2" fillId="3" borderId="5" xfId="1" applyNumberFormat="1" applyFont="1" applyFill="1" applyBorder="1" applyAlignment="1">
      <alignment horizontal="center" vertical="center"/>
    </xf>
    <xf numFmtId="165" fontId="2" fillId="3" borderId="5" xfId="1" applyNumberFormat="1" applyFont="1" applyFill="1" applyBorder="1" applyAlignment="1">
      <alignment horizontal="center" vertical="center"/>
    </xf>
    <xf numFmtId="0" fontId="29" fillId="3" borderId="4" xfId="0" applyFont="1" applyFill="1" applyBorder="1" applyAlignment="1">
      <alignment horizontal="center" vertical="center"/>
    </xf>
    <xf numFmtId="0" fontId="29" fillId="0" borderId="4" xfId="0" applyFont="1" applyFill="1" applyBorder="1" applyAlignment="1">
      <alignment horizontal="center" vertical="center"/>
    </xf>
    <xf numFmtId="0" fontId="21" fillId="7" borderId="4" xfId="0" applyFont="1" applyFill="1" applyBorder="1" applyAlignment="1">
      <alignment vertical="center"/>
    </xf>
    <xf numFmtId="0" fontId="6" fillId="4" borderId="0" xfId="0" applyFont="1" applyFill="1" applyBorder="1" applyAlignment="1">
      <alignment horizontal="left" vertical="center" wrapText="1"/>
    </xf>
    <xf numFmtId="0" fontId="6" fillId="4" borderId="5" xfId="0" applyFont="1" applyFill="1" applyBorder="1" applyAlignment="1">
      <alignment horizontal="left" vertical="center" wrapText="1"/>
    </xf>
    <xf numFmtId="0" fontId="24" fillId="2" borderId="15" xfId="0" applyFont="1" applyFill="1" applyBorder="1" applyAlignment="1">
      <alignment horizontal="center" vertical="center"/>
    </xf>
    <xf numFmtId="0" fontId="24" fillId="2" borderId="16" xfId="0" applyFont="1" applyFill="1" applyBorder="1" applyAlignment="1">
      <alignment horizontal="center" vertical="center"/>
    </xf>
    <xf numFmtId="0" fontId="24" fillId="2" borderId="1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left" vertical="center" wrapText="1"/>
    </xf>
    <xf numFmtId="0" fontId="4" fillId="4" borderId="0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horizontal="left" vertical="center" wrapText="1"/>
    </xf>
    <xf numFmtId="0" fontId="20" fillId="2" borderId="9" xfId="0" applyFont="1" applyFill="1" applyBorder="1" applyAlignment="1">
      <alignment horizontal="center" vertical="center"/>
    </xf>
    <xf numFmtId="0" fontId="20" fillId="2" borderId="10" xfId="0" applyFont="1" applyFill="1" applyBorder="1" applyAlignment="1">
      <alignment horizontal="center" vertical="center"/>
    </xf>
    <xf numFmtId="0" fontId="20" fillId="2" borderId="11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left" vertical="top" wrapText="1"/>
    </xf>
    <xf numFmtId="0" fontId="4" fillId="4" borderId="0" xfId="0" applyFont="1" applyFill="1" applyBorder="1" applyAlignment="1">
      <alignment horizontal="left" vertical="top" wrapText="1"/>
    </xf>
    <xf numFmtId="0" fontId="4" fillId="4" borderId="5" xfId="0" applyFont="1" applyFill="1" applyBorder="1" applyAlignment="1">
      <alignment horizontal="left" vertical="top" wrapText="1"/>
    </xf>
    <xf numFmtId="0" fontId="7" fillId="4" borderId="12" xfId="0" applyFont="1" applyFill="1" applyBorder="1" applyAlignment="1">
      <alignment horizontal="center" vertical="center"/>
    </xf>
    <xf numFmtId="0" fontId="7" fillId="4" borderId="13" xfId="0" applyFont="1" applyFill="1" applyBorder="1" applyAlignment="1">
      <alignment horizontal="center" vertical="center"/>
    </xf>
    <xf numFmtId="0" fontId="7" fillId="4" borderId="14" xfId="0" applyFont="1" applyFill="1" applyBorder="1" applyAlignment="1">
      <alignment horizontal="center" vertical="center"/>
    </xf>
    <xf numFmtId="0" fontId="15" fillId="4" borderId="4" xfId="0" applyFont="1" applyFill="1" applyBorder="1" applyAlignment="1">
      <alignment horizontal="left" vertical="top" wrapText="1"/>
    </xf>
    <xf numFmtId="0" fontId="15" fillId="4" borderId="5" xfId="0" applyFont="1" applyFill="1" applyBorder="1" applyAlignment="1">
      <alignment horizontal="left" vertical="top" wrapText="1"/>
    </xf>
    <xf numFmtId="0" fontId="15" fillId="4" borderId="0" xfId="0" applyFont="1" applyFill="1" applyBorder="1" applyAlignment="1">
      <alignment horizontal="left" vertical="center" wrapText="1"/>
    </xf>
    <xf numFmtId="0" fontId="15" fillId="4" borderId="5" xfId="0" applyFont="1" applyFill="1" applyBorder="1" applyAlignment="1">
      <alignment horizontal="left" vertical="center" wrapText="1"/>
    </xf>
    <xf numFmtId="0" fontId="21" fillId="2" borderId="9" xfId="0" applyFont="1" applyFill="1" applyBorder="1" applyAlignment="1">
      <alignment horizontal="left" vertical="center"/>
    </xf>
    <xf numFmtId="0" fontId="21" fillId="2" borderId="11" xfId="0" applyFont="1" applyFill="1" applyBorder="1" applyAlignment="1">
      <alignment horizontal="left" vertical="center"/>
    </xf>
  </cellXfs>
  <cellStyles count="3">
    <cellStyle name="Milliers" xfId="1" builtinId="3"/>
    <cellStyle name="Normal" xfId="0" builtinId="0"/>
    <cellStyle name="Pourcentage" xfId="2" builtinId="5"/>
  </cellStyles>
  <dxfs count="5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BCE29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J36"/>
  <sheetViews>
    <sheetView tabSelected="1" view="pageLayout" zoomScaleNormal="75" zoomScaleSheetLayoutView="100" workbookViewId="0">
      <selection activeCell="C25" sqref="C25"/>
    </sheetView>
  </sheetViews>
  <sheetFormatPr baseColWidth="10" defaultRowHeight="15" x14ac:dyDescent="0.25"/>
  <cols>
    <col min="1" max="1" width="47.5703125" style="1" customWidth="1"/>
    <col min="2" max="2" width="48.5703125" style="1" customWidth="1"/>
    <col min="3" max="3" width="14.7109375" style="32" customWidth="1"/>
    <col min="4" max="4" width="43.42578125" style="1" customWidth="1"/>
    <col min="5" max="5" width="54.5703125" style="1" customWidth="1"/>
    <col min="6" max="6" width="11.42578125" style="1"/>
    <col min="7" max="7" width="0" style="1" hidden="1" customWidth="1"/>
    <col min="8" max="16384" width="11.42578125" style="1"/>
  </cols>
  <sheetData>
    <row r="1" spans="1:10" ht="35.25" customHeight="1" x14ac:dyDescent="0.25">
      <c r="A1" s="69" t="s">
        <v>34</v>
      </c>
      <c r="B1" s="70"/>
      <c r="C1" s="70"/>
      <c r="D1" s="70"/>
      <c r="E1" s="71"/>
      <c r="G1" s="1" t="s">
        <v>11</v>
      </c>
    </row>
    <row r="2" spans="1:10" ht="31.5" customHeight="1" x14ac:dyDescent="0.25">
      <c r="A2" s="63" t="s">
        <v>27</v>
      </c>
      <c r="B2" s="64"/>
      <c r="C2" s="64"/>
      <c r="D2" s="64"/>
      <c r="E2" s="65"/>
    </row>
    <row r="3" spans="1:10" ht="11.25" customHeight="1" x14ac:dyDescent="0.25">
      <c r="A3" s="66"/>
      <c r="B3" s="67"/>
      <c r="C3" s="67"/>
      <c r="D3" s="67"/>
      <c r="E3" s="68"/>
      <c r="G3" s="1" t="s">
        <v>0</v>
      </c>
    </row>
    <row r="4" spans="1:10" ht="19.5" customHeight="1" x14ac:dyDescent="0.25">
      <c r="A4" s="66" t="s">
        <v>35</v>
      </c>
      <c r="B4" s="67"/>
      <c r="C4" s="67"/>
      <c r="D4" s="67"/>
      <c r="E4" s="68"/>
    </row>
    <row r="5" spans="1:10" ht="40.5" customHeight="1" x14ac:dyDescent="0.25">
      <c r="A5" s="72" t="s">
        <v>36</v>
      </c>
      <c r="B5" s="73"/>
      <c r="C5" s="73"/>
      <c r="D5" s="73"/>
      <c r="E5" s="74"/>
    </row>
    <row r="6" spans="1:10" ht="24" customHeight="1" x14ac:dyDescent="0.25">
      <c r="A6" s="75" t="s">
        <v>21</v>
      </c>
      <c r="B6" s="76"/>
      <c r="C6" s="76"/>
      <c r="D6" s="76"/>
      <c r="E6" s="77"/>
    </row>
    <row r="7" spans="1:10" ht="6.75" customHeight="1" x14ac:dyDescent="0.25">
      <c r="A7" s="2"/>
      <c r="B7" s="3"/>
      <c r="C7" s="4"/>
      <c r="D7" s="3"/>
      <c r="E7" s="5"/>
    </row>
    <row r="8" spans="1:10" ht="19.5" customHeight="1" x14ac:dyDescent="0.25">
      <c r="A8" s="2"/>
      <c r="B8" s="6" t="s">
        <v>2</v>
      </c>
      <c r="C8" s="39" t="s">
        <v>0</v>
      </c>
      <c r="D8" s="61"/>
      <c r="E8" s="62"/>
      <c r="I8" s="8"/>
      <c r="J8" s="9"/>
    </row>
    <row r="9" spans="1:10" ht="8.25" customHeight="1" x14ac:dyDescent="0.25">
      <c r="A9" s="2"/>
      <c r="B9" s="10"/>
      <c r="C9" s="7"/>
      <c r="D9" s="10"/>
      <c r="E9" s="5"/>
    </row>
    <row r="10" spans="1:10" ht="20.25" customHeight="1" x14ac:dyDescent="0.25">
      <c r="A10" s="2"/>
      <c r="B10" s="6" t="s">
        <v>9</v>
      </c>
      <c r="C10" s="40">
        <v>46388</v>
      </c>
      <c r="D10" s="11"/>
      <c r="E10" s="5"/>
    </row>
    <row r="11" spans="1:10" ht="6.75" customHeight="1" x14ac:dyDescent="0.25">
      <c r="A11" s="2"/>
      <c r="B11" s="6"/>
      <c r="C11" s="7"/>
      <c r="D11" s="3"/>
      <c r="E11" s="5"/>
    </row>
    <row r="12" spans="1:10" ht="30" customHeight="1" x14ac:dyDescent="0.25">
      <c r="A12" s="2"/>
      <c r="B12" s="12" t="s">
        <v>31</v>
      </c>
      <c r="C12" s="41"/>
      <c r="D12" s="80"/>
      <c r="E12" s="81"/>
      <c r="I12" s="13"/>
    </row>
    <row r="13" spans="1:10" ht="6" customHeight="1" x14ac:dyDescent="0.25">
      <c r="A13" s="2"/>
      <c r="B13" s="10"/>
      <c r="C13" s="7"/>
      <c r="D13" s="10"/>
      <c r="E13" s="5"/>
    </row>
    <row r="14" spans="1:10" ht="27.75" customHeight="1" x14ac:dyDescent="0.25">
      <c r="A14" s="2"/>
      <c r="B14" s="6" t="s">
        <v>5</v>
      </c>
      <c r="C14" s="42"/>
      <c r="D14" s="3"/>
      <c r="E14" s="5"/>
    </row>
    <row r="15" spans="1:10" ht="8.25" customHeight="1" thickBot="1" x14ac:dyDescent="0.3">
      <c r="A15" s="2"/>
      <c r="B15" s="14"/>
      <c r="C15" s="7"/>
      <c r="D15" s="10"/>
      <c r="E15" s="5"/>
    </row>
    <row r="16" spans="1:10" ht="33" customHeight="1" x14ac:dyDescent="0.25">
      <c r="A16" s="82" t="s">
        <v>13</v>
      </c>
      <c r="B16" s="83"/>
      <c r="C16" s="34" t="s">
        <v>12</v>
      </c>
      <c r="D16" s="82" t="s">
        <v>14</v>
      </c>
      <c r="E16" s="83"/>
    </row>
    <row r="17" spans="1:5" ht="36" customHeight="1" x14ac:dyDescent="0.25">
      <c r="A17" s="78" t="s">
        <v>26</v>
      </c>
      <c r="B17" s="79"/>
      <c r="C17" s="7"/>
      <c r="D17" s="78" t="s">
        <v>41</v>
      </c>
      <c r="E17" s="79"/>
    </row>
    <row r="18" spans="1:5" ht="36.75" customHeight="1" x14ac:dyDescent="0.25">
      <c r="A18" s="15" t="s">
        <v>6</v>
      </c>
      <c r="B18" s="44"/>
      <c r="C18" s="16"/>
      <c r="D18" s="33" t="s">
        <v>28</v>
      </c>
      <c r="E18" s="43"/>
    </row>
    <row r="19" spans="1:5" ht="20.25" hidden="1" customHeight="1" x14ac:dyDescent="0.25">
      <c r="A19" s="17" t="s">
        <v>8</v>
      </c>
      <c r="B19" s="18"/>
      <c r="C19" s="11"/>
      <c r="D19" s="19" t="s">
        <v>10</v>
      </c>
      <c r="E19" s="18">
        <f>+C12*E18*24</f>
        <v>0</v>
      </c>
    </row>
    <row r="20" spans="1:5" ht="20.25" hidden="1" customHeight="1" x14ac:dyDescent="0.25">
      <c r="A20" s="20" t="s">
        <v>3</v>
      </c>
      <c r="B20" s="18">
        <v>1607</v>
      </c>
      <c r="C20" s="11" t="s">
        <v>1</v>
      </c>
      <c r="D20" s="20" t="s">
        <v>3</v>
      </c>
      <c r="E20" s="18">
        <v>1607</v>
      </c>
    </row>
    <row r="21" spans="1:5" ht="31.5" hidden="1" x14ac:dyDescent="0.25">
      <c r="A21" s="46" t="s">
        <v>33</v>
      </c>
      <c r="B21" s="18">
        <f>+B20-14</f>
        <v>1593</v>
      </c>
      <c r="C21" s="11" t="s">
        <v>1</v>
      </c>
      <c r="D21" s="46" t="s">
        <v>33</v>
      </c>
      <c r="E21" s="18">
        <f>+E20-14</f>
        <v>1593</v>
      </c>
    </row>
    <row r="22" spans="1:5" ht="47.25" hidden="1" x14ac:dyDescent="0.25">
      <c r="A22" s="21" t="s">
        <v>32</v>
      </c>
      <c r="B22" s="18">
        <f>IF(C8="non",+B21*C14,IF(C8="oui",B21*C14-200*C14,"erreur"))</f>
        <v>0</v>
      </c>
      <c r="C22" s="11" t="s">
        <v>1</v>
      </c>
      <c r="D22" s="21" t="s">
        <v>32</v>
      </c>
      <c r="E22" s="18">
        <f>IF(C8="non",+E21*C14,IF(C8="oui",(E21-200)*C14,"erreur"))</f>
        <v>0</v>
      </c>
    </row>
    <row r="23" spans="1:5" ht="30.75" hidden="1" customHeight="1" x14ac:dyDescent="0.25">
      <c r="A23" s="20" t="s">
        <v>7</v>
      </c>
      <c r="B23" s="22">
        <f>+B18-C10+1</f>
        <v>-46387</v>
      </c>
      <c r="C23" s="11" t="s">
        <v>4</v>
      </c>
      <c r="D23" s="20" t="s">
        <v>7</v>
      </c>
      <c r="E23" s="22" t="e">
        <f>+E19/E22*365</f>
        <v>#DIV/0!</v>
      </c>
    </row>
    <row r="24" spans="1:5" ht="35.25" hidden="1" customHeight="1" x14ac:dyDescent="0.25">
      <c r="A24" s="19" t="s">
        <v>10</v>
      </c>
      <c r="B24" s="23">
        <f>+B22*B23/365</f>
        <v>0</v>
      </c>
      <c r="C24" s="24" t="s">
        <v>1</v>
      </c>
      <c r="D24" s="2"/>
      <c r="E24" s="5"/>
    </row>
    <row r="25" spans="1:5" ht="35.25" customHeight="1" x14ac:dyDescent="0.25">
      <c r="A25" s="45" t="str">
        <f>+IF(ISBLANK(B18),"",IF((B18-C10+7)/7&gt;C12,"","Le nombre de semaines travaillées est incohérent, veuillez recompter sur votre calendrier"))</f>
        <v/>
      </c>
      <c r="B25" s="25"/>
      <c r="C25" s="26"/>
      <c r="D25" s="38"/>
      <c r="E25" s="27"/>
    </row>
    <row r="26" spans="1:5" ht="41.25" customHeight="1" thickBot="1" x14ac:dyDescent="0.3">
      <c r="A26" s="48" t="s">
        <v>29</v>
      </c>
      <c r="B26" s="49" t="str">
        <f>IF(ISBLANK(B18),"",IF(ISBLANK(E18),IF(B18&gt;C10,IF(B23+1/7&gt;C12,B24/C12/24,"ERREUR"),"ERREUR"),"Vous ne pouvez pas faire 2 simulations en même temps, veuillez supprimer le contenu de la case B18 ou E18"))</f>
        <v/>
      </c>
      <c r="C26" s="28"/>
      <c r="D26" s="48" t="s">
        <v>22</v>
      </c>
      <c r="E26" s="50" t="str">
        <f>IF(ISBLANK(E18),"",IF(ISBLANK(B18),IF(E18&gt;2,"Vous avez saisi le nombre d'heures au mauvais format : veuillez rectifier en n'oubliant pas les '':'' .         S'il n'y a pas de minutes, indiquez 'HH:00'', exemple ''40:00''.",C10+E23),"Vous ne pouvez pas faire 2 simulations en même temps, veuillez supprimer le contenu de la case B18 ou E18"))</f>
        <v/>
      </c>
    </row>
    <row r="27" spans="1:5" ht="14.25" customHeight="1" thickBot="1" x14ac:dyDescent="0.3">
      <c r="A27" s="2"/>
      <c r="B27" s="29"/>
      <c r="C27" s="29"/>
      <c r="D27" s="29"/>
      <c r="E27" s="5"/>
    </row>
    <row r="28" spans="1:5" ht="27" customHeight="1" x14ac:dyDescent="0.25">
      <c r="A28" s="60" t="s">
        <v>38</v>
      </c>
      <c r="B28" s="52" t="s">
        <v>15</v>
      </c>
      <c r="C28" s="55">
        <f>+C10</f>
        <v>46388</v>
      </c>
      <c r="D28" s="59"/>
      <c r="E28" s="5"/>
    </row>
    <row r="29" spans="1:5" ht="27" customHeight="1" x14ac:dyDescent="0.25">
      <c r="A29" s="59"/>
      <c r="B29" s="51" t="s">
        <v>16</v>
      </c>
      <c r="C29" s="56" t="str">
        <f>+IF(ISBLANK(B18),E26,B18)</f>
        <v/>
      </c>
      <c r="D29" s="29"/>
      <c r="E29" s="5"/>
    </row>
    <row r="30" spans="1:5" ht="21" customHeight="1" x14ac:dyDescent="0.25">
      <c r="A30" s="36"/>
      <c r="B30" s="51" t="s">
        <v>17</v>
      </c>
      <c r="C30" s="57" t="str">
        <f>+IF(ISBLANK($E$18),IF(ISBLANK($B$18),"",$B$23/12),$E$23/12)</f>
        <v/>
      </c>
      <c r="D30" s="29" t="s">
        <v>40</v>
      </c>
      <c r="E30" s="5"/>
    </row>
    <row r="31" spans="1:5" ht="27" customHeight="1" x14ac:dyDescent="0.25">
      <c r="A31" s="58" t="s">
        <v>39</v>
      </c>
      <c r="B31" s="51" t="s">
        <v>18</v>
      </c>
      <c r="C31" s="57">
        <f>+C12</f>
        <v>0</v>
      </c>
      <c r="D31" s="29" t="s">
        <v>19</v>
      </c>
      <c r="E31" s="5"/>
    </row>
    <row r="32" spans="1:5" ht="30.75" customHeight="1" x14ac:dyDescent="0.25">
      <c r="A32" s="36"/>
      <c r="B32" s="53" t="s">
        <v>24</v>
      </c>
      <c r="C32" s="57" t="str">
        <f>IF(AND(ISBLANK(B18),ISBLANK(E18)),"",IF(C8="non",C33+14*C30*12/365*C14,C33+(14+200)*C30*12/365*C14))</f>
        <v/>
      </c>
      <c r="D32" s="29" t="s">
        <v>1</v>
      </c>
      <c r="E32" s="5"/>
    </row>
    <row r="33" spans="1:5" ht="30.75" customHeight="1" x14ac:dyDescent="0.25">
      <c r="A33" s="36"/>
      <c r="B33" s="53" t="s">
        <v>25</v>
      </c>
      <c r="C33" s="57" t="str">
        <f>+IF(ISBLANK($E$18),IF(ISBLANK($B$18),"",B24),E19)</f>
        <v/>
      </c>
      <c r="D33" s="47" t="s">
        <v>37</v>
      </c>
      <c r="E33" s="5"/>
    </row>
    <row r="34" spans="1:5" ht="27" customHeight="1" thickBot="1" x14ac:dyDescent="0.3">
      <c r="A34" s="36"/>
      <c r="B34" s="54" t="s">
        <v>20</v>
      </c>
      <c r="C34" s="35">
        <f>+C14</f>
        <v>0</v>
      </c>
      <c r="D34" s="29"/>
      <c r="E34" s="5"/>
    </row>
    <row r="35" spans="1:5" ht="28.5" customHeight="1" thickBot="1" x14ac:dyDescent="0.3">
      <c r="A35" s="37"/>
      <c r="B35" s="54" t="s">
        <v>23</v>
      </c>
      <c r="C35" s="49" t="str">
        <f>+IF(ISBLANK(B18),IF(ISBLANK(E18),"",E18),B26)</f>
        <v/>
      </c>
      <c r="D35" s="30" t="s">
        <v>30</v>
      </c>
      <c r="E35" s="31"/>
    </row>
    <row r="36" spans="1:5" x14ac:dyDescent="0.25">
      <c r="B36" s="32"/>
    </row>
  </sheetData>
  <protectedRanges>
    <protectedRange sqref="C8 C10 C12 C14 B18 E18" name="Plage1"/>
  </protectedRanges>
  <mergeCells count="12">
    <mergeCell ref="D17:E17"/>
    <mergeCell ref="A17:B17"/>
    <mergeCell ref="D12:E12"/>
    <mergeCell ref="A16:B16"/>
    <mergeCell ref="D16:E16"/>
    <mergeCell ref="D8:E8"/>
    <mergeCell ref="A2:E2"/>
    <mergeCell ref="A3:E3"/>
    <mergeCell ref="A1:E1"/>
    <mergeCell ref="A4:E4"/>
    <mergeCell ref="A5:E5"/>
    <mergeCell ref="A6:E6"/>
  </mergeCells>
  <conditionalFormatting sqref="E35 E28:E29 D30:D34 D36:E36 A37:E1048576 B28:C36 B1:E1 B4:E27 A3:E3 A1:A36">
    <cfRule type="containsText" dxfId="4" priority="8" operator="containsText" text="supprimer">
      <formula>NOT(ISERROR(SEARCH("supprimer",A1)))</formula>
    </cfRule>
  </conditionalFormatting>
  <conditionalFormatting sqref="E26">
    <cfRule type="containsText" dxfId="3" priority="7" operator="containsText" text="format">
      <formula>NOT(ISERROR(SEARCH("format",E26)))</formula>
    </cfRule>
  </conditionalFormatting>
  <conditionalFormatting sqref="A25">
    <cfRule type="containsText" dxfId="2" priority="6" operator="containsText" text="incohérent">
      <formula>NOT(ISERROR(SEARCH("incohérent",A25)))</formula>
    </cfRule>
  </conditionalFormatting>
  <conditionalFormatting sqref="B26">
    <cfRule type="containsText" dxfId="1" priority="2" operator="containsText" text="supprimer">
      <formula>NOT(ISERROR(SEARCH("supprimer",B26)))</formula>
    </cfRule>
  </conditionalFormatting>
  <conditionalFormatting sqref="D28">
    <cfRule type="containsText" dxfId="0" priority="1" operator="containsText" text="supprimer">
      <formula>NOT(ISERROR(SEARCH("supprimer",D28)))</formula>
    </cfRule>
  </conditionalFormatting>
  <dataValidations count="1">
    <dataValidation type="list" allowBlank="1" showInputMessage="1" showErrorMessage="1" sqref="C8:C9">
      <formula1>OuiouNon</formula1>
    </dataValidation>
  </dataValidations>
  <pageMargins left="0.51181102362204722" right="0.51181102362204722" top="0.55118110236220474" bottom="0.55118110236220474" header="0.31496062992125984" footer="0.31496062992125984"/>
  <pageSetup paperSize="9" scale="53" orientation="landscape" r:id="rId1"/>
  <headerFooter>
    <oddHeader>&amp;RCalcul effectué le &amp;D</oddHeader>
    <oddFooter>&amp;LLYCEE RICHELIEU - RUEIL-MALMAISON - GESTION DES AED ET AESH &amp;RVersion du 15/06/20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2</vt:i4>
      </vt:variant>
    </vt:vector>
  </HeadingPairs>
  <TitlesOfParts>
    <vt:vector size="3" baseType="lpstr">
      <vt:lpstr>calcul contrat court</vt:lpstr>
      <vt:lpstr>'calcul contrat court'!OuiouNon</vt:lpstr>
      <vt:lpstr>'calcul contrat court'!Zone_d_impression</vt:lpstr>
    </vt:vector>
  </TitlesOfParts>
  <Company>CRIDF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aed04</dc:creator>
  <cp:lastModifiedBy>aed05</cp:lastModifiedBy>
  <cp:lastPrinted>2022-06-10T09:38:34Z</cp:lastPrinted>
  <dcterms:created xsi:type="dcterms:W3CDTF">2015-12-18T15:03:50Z</dcterms:created>
  <dcterms:modified xsi:type="dcterms:W3CDTF">2026-06-16T14:28:08Z</dcterms:modified>
</cp:coreProperties>
</file>